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2510020000)\15京町家保全継承\15_京町家改修補助金・維持修繕補助金\01_改修助成\11_要綱等\03_要綱改正\R4改正_「，」⇒「、」\指定京町家改修補助金\"/>
    </mc:Choice>
  </mc:AlternateContent>
  <xr:revisionPtr revIDLastSave="0" documentId="13_ncr:1_{A3EAB2FB-84E9-46EE-92C9-F0DD0BB9CA8F}" xr6:coauthVersionLast="46" xr6:coauthVersionMax="46" xr10:uidLastSave="{00000000-0000-0000-0000-000000000000}"/>
  <bookViews>
    <workbookView xWindow="-120" yWindow="-120" windowWidth="20730" windowHeight="11310" activeTab="1" xr2:uid="{A5276D95-7707-4402-B7CE-D8F657FA4718}"/>
  </bookViews>
  <sheets>
    <sheet name="個別指定" sheetId="1" r:id="rId1"/>
    <sheet name="地区指定" sheetId="2" r:id="rId2"/>
  </sheets>
  <definedNames>
    <definedName name="Ｌ">地区指定!$G$25</definedName>
    <definedName name="_xlnm.Print_Area" localSheetId="0">個別指定!$A$1:$I$29</definedName>
    <definedName name="_xlnm.Print_Area" localSheetId="1">地区指定!$A$1:$K$27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H19" i="1"/>
  <c r="J13" i="2" l="1"/>
  <c r="F28" i="1" l="1"/>
  <c r="H18" i="1" l="1"/>
  <c r="H17" i="1"/>
  <c r="H14" i="1"/>
  <c r="H11" i="1"/>
  <c r="H12" i="1" s="1"/>
  <c r="H13" i="1" s="1"/>
  <c r="J9" i="2"/>
  <c r="J10" i="2" s="1"/>
  <c r="J11" i="2" s="1"/>
  <c r="J12" i="2" s="1"/>
  <c r="J14" i="2"/>
  <c r="J15" i="2" s="1"/>
  <c r="J16" i="2" s="1"/>
  <c r="H25" i="2"/>
  <c r="H26" i="2" s="1"/>
  <c r="M18" i="2" l="1"/>
  <c r="M17" i="2" s="1"/>
  <c r="M16" i="2" s="1"/>
  <c r="M15" i="2" s="1"/>
  <c r="H18" i="2" s="1"/>
  <c r="H19" i="2" s="1"/>
  <c r="G26" i="2"/>
  <c r="E26" i="2"/>
  <c r="G27" i="1"/>
  <c r="G28" i="1" s="1"/>
  <c r="D28" i="1" s="1"/>
  <c r="E28" i="1"/>
  <c r="J17" i="2" l="1"/>
  <c r="F20" i="1"/>
  <c r="F21" i="1" s="1"/>
</calcChain>
</file>

<file path=xl/sharedStrings.xml><?xml version="1.0" encoding="utf-8"?>
<sst xmlns="http://schemas.openxmlformats.org/spreadsheetml/2006/main" count="99" uniqueCount="71">
  <si>
    <t>第２－１号様式（京町家補助金）</t>
    <phoneticPr fontId="1"/>
  </si>
  <si>
    <t>補助金額算出書（個別指定京町家用）</t>
  </si>
  <si>
    <t>工事種別</t>
  </si>
  <si>
    <t>外部改修工事</t>
  </si>
  <si>
    <t>②</t>
  </si>
  <si>
    <t>③</t>
  </si>
  <si>
    <t>④</t>
  </si>
  <si>
    <t>⑤</t>
  </si>
  <si>
    <t>⑥</t>
  </si>
  <si>
    <t>合計額（①～⑧）</t>
  </si>
  <si>
    <t>⑦</t>
  </si>
  <si>
    <t>⑧</t>
  </si>
  <si>
    <t>（B）の1,000円未満を切り捨てた金額を記載</t>
  </si>
  <si>
    <t>内部改修工事</t>
  </si>
  <si>
    <t>⑨</t>
  </si>
  <si>
    <t>合計額（⑨～⑪）</t>
  </si>
  <si>
    <t>⑪</t>
  </si>
  <si>
    <t>設備改修工事</t>
  </si>
  <si>
    <t>⑫</t>
  </si>
  <si>
    <t>合計額（⑫～⑭）</t>
  </si>
  <si>
    <t>⑬</t>
  </si>
  <si>
    <t>⑭</t>
  </si>
  <si>
    <t>総合計額（Ｃ＋Ｆ＋Ｉ）</t>
  </si>
  <si>
    <t>①</t>
    <phoneticPr fontId="1"/>
  </si>
  <si>
    <r>
      <t>（A）に補助率</t>
    </r>
    <r>
      <rPr>
        <b/>
        <sz val="7"/>
        <color theme="1"/>
        <rFont val="ＭＳ Ｐ明朝"/>
        <family val="1"/>
        <charset val="128"/>
      </rPr>
      <t>【１／２】</t>
    </r>
    <r>
      <rPr>
        <sz val="7"/>
        <color theme="1"/>
        <rFont val="ＭＳ Ｐ明朝"/>
        <family val="1"/>
        <charset val="128"/>
      </rPr>
      <t>を掛けた金額を記載</t>
    </r>
    <phoneticPr fontId="1"/>
  </si>
  <si>
    <t>⑩</t>
    <phoneticPr fontId="1"/>
  </si>
  <si>
    <t>（Ａ）</t>
    <phoneticPr fontId="1"/>
  </si>
  <si>
    <t>（Ｂ）</t>
    <phoneticPr fontId="1"/>
  </si>
  <si>
    <t>（Ｃ）</t>
    <phoneticPr fontId="1"/>
  </si>
  <si>
    <t>（Ｄ）</t>
    <phoneticPr fontId="1"/>
  </si>
  <si>
    <t>（Ｅ）</t>
    <phoneticPr fontId="1"/>
  </si>
  <si>
    <t>（Ｆ）</t>
    <phoneticPr fontId="1"/>
  </si>
  <si>
    <r>
      <t>（Ｇ）に補助率</t>
    </r>
    <r>
      <rPr>
        <b/>
        <sz val="7"/>
        <color theme="1"/>
        <rFont val="ＭＳ Ｐ明朝"/>
        <family val="1"/>
        <charset val="128"/>
      </rPr>
      <t>【１／２】</t>
    </r>
    <r>
      <rPr>
        <sz val="7"/>
        <color theme="1"/>
        <rFont val="ＭＳ Ｐ明朝"/>
        <family val="1"/>
        <charset val="128"/>
      </rPr>
      <t>を掛けた金額を記載</t>
    </r>
    <phoneticPr fontId="1"/>
  </si>
  <si>
    <t>（Ｇ）</t>
    <phoneticPr fontId="1"/>
  </si>
  <si>
    <t>（Ｈ）</t>
    <phoneticPr fontId="1"/>
  </si>
  <si>
    <t>（Ｉ）</t>
    <phoneticPr fontId="1"/>
  </si>
  <si>
    <t>※当補助制度開始以降に当補助を受けた累計を考慮した額</t>
    <rPh sb="1" eb="2">
      <t>トウ</t>
    </rPh>
    <rPh sb="2" eb="4">
      <t>ホジョ</t>
    </rPh>
    <rPh sb="4" eb="6">
      <t>セイド</t>
    </rPh>
    <rPh sb="6" eb="8">
      <t>カイシ</t>
    </rPh>
    <rPh sb="8" eb="10">
      <t>イコウ</t>
    </rPh>
    <rPh sb="11" eb="12">
      <t>トウ</t>
    </rPh>
    <rPh sb="12" eb="14">
      <t>ホジョ</t>
    </rPh>
    <rPh sb="15" eb="16">
      <t>ウ</t>
    </rPh>
    <rPh sb="18" eb="20">
      <t>ルイケイ</t>
    </rPh>
    <rPh sb="21" eb="23">
      <t>コウリョ</t>
    </rPh>
    <rPh sb="25" eb="26">
      <t>ガク</t>
    </rPh>
    <phoneticPr fontId="1"/>
  </si>
  <si>
    <t>※当補助制度開始以降に当補助を受けた累計を考慮した額</t>
    <phoneticPr fontId="1"/>
  </si>
  <si>
    <t>合計</t>
    <rPh sb="0" eb="2">
      <t>ゴウケイ</t>
    </rPh>
    <phoneticPr fontId="1"/>
  </si>
  <si>
    <r>
      <t>（Ｄ）に補助率</t>
    </r>
    <r>
      <rPr>
        <b/>
        <sz val="7"/>
        <color theme="1"/>
        <rFont val="ＭＳ Ｐ明朝"/>
        <family val="1"/>
        <charset val="128"/>
      </rPr>
      <t>【1/2】を掛けた金額を記載</t>
    </r>
    <phoneticPr fontId="1"/>
  </si>
  <si>
    <t>既利用</t>
    <rPh sb="0" eb="1">
      <t>スデ</t>
    </rPh>
    <rPh sb="1" eb="3">
      <t>リヨウ</t>
    </rPh>
    <phoneticPr fontId="1"/>
  </si>
  <si>
    <t>限度額</t>
    <rPh sb="0" eb="2">
      <t>ゲンド</t>
    </rPh>
    <rPh sb="2" eb="3">
      <t>ガク</t>
    </rPh>
    <phoneticPr fontId="1"/>
  </si>
  <si>
    <t>補助事業に要する費用
（税抜金額）</t>
    <phoneticPr fontId="1"/>
  </si>
  <si>
    <t>内部改修工事</t>
    <rPh sb="0" eb="2">
      <t>ナイブ</t>
    </rPh>
    <rPh sb="2" eb="4">
      <t>カイシュウ</t>
    </rPh>
    <rPh sb="4" eb="6">
      <t>コウジ</t>
    </rPh>
    <phoneticPr fontId="1"/>
  </si>
  <si>
    <t>第２－２号様式（京町家補助金）</t>
    <phoneticPr fontId="1"/>
  </si>
  <si>
    <t>補助金額算出書（指定地区内に存する京町家用）</t>
    <rPh sb="8" eb="10">
      <t>シテイ</t>
    </rPh>
    <rPh sb="10" eb="12">
      <t>チク</t>
    </rPh>
    <rPh sb="12" eb="13">
      <t>ナイ</t>
    </rPh>
    <rPh sb="14" eb="15">
      <t>ゾン</t>
    </rPh>
    <rPh sb="17" eb="20">
      <t>キョウマチヤ</t>
    </rPh>
    <rPh sb="20" eb="21">
      <t>ヨウ</t>
    </rPh>
    <phoneticPr fontId="1"/>
  </si>
  <si>
    <t>（Ｄ）</t>
    <phoneticPr fontId="1"/>
  </si>
  <si>
    <t>合計額（⑦～⑨）</t>
    <phoneticPr fontId="1"/>
  </si>
  <si>
    <t>（Ｄ）に補助率【１／２】を掛けた金額を記載</t>
    <phoneticPr fontId="1"/>
  </si>
  <si>
    <t>（Ｅ）の1,000円未満を切り捨てた金額を記載</t>
    <phoneticPr fontId="1"/>
  </si>
  <si>
    <t>（Ｉ）</t>
    <phoneticPr fontId="1"/>
  </si>
  <si>
    <t>総合計額（Ｃ＋Ｉ）</t>
    <phoneticPr fontId="1"/>
  </si>
  <si>
    <t>合計額（①～⑥）</t>
    <phoneticPr fontId="1"/>
  </si>
  <si>
    <t>設備改修工事</t>
    <rPh sb="0" eb="2">
      <t>セツビ</t>
    </rPh>
    <rPh sb="2" eb="4">
      <t>カイシュウ</t>
    </rPh>
    <rPh sb="4" eb="6">
      <t>コウジ</t>
    </rPh>
    <phoneticPr fontId="1"/>
  </si>
  <si>
    <t>外部改修工事</t>
    <rPh sb="0" eb="2">
      <t>ガイブ</t>
    </rPh>
    <rPh sb="2" eb="4">
      <t>カイシュウ</t>
    </rPh>
    <rPh sb="4" eb="6">
      <t>コウジ</t>
    </rPh>
    <phoneticPr fontId="1"/>
  </si>
  <si>
    <t>（Ｊ）</t>
    <phoneticPr fontId="1"/>
  </si>
  <si>
    <t>（Ｌ）</t>
    <phoneticPr fontId="1"/>
  </si>
  <si>
    <t>（Ｃ）＋（Ｊ） ※外部累計</t>
    <rPh sb="9" eb="11">
      <t>ガイブ</t>
    </rPh>
    <rPh sb="11" eb="13">
      <t>ルイケイ</t>
    </rPh>
    <phoneticPr fontId="1"/>
  </si>
  <si>
    <t>（G）＋（L）　※設備累計</t>
    <rPh sb="9" eb="11">
      <t>セツビ</t>
    </rPh>
    <rPh sb="11" eb="13">
      <t>ルイケイ</t>
    </rPh>
    <phoneticPr fontId="1"/>
  </si>
  <si>
    <t>（K）</t>
    <phoneticPr fontId="1"/>
  </si>
  <si>
    <t>（M）</t>
    <phoneticPr fontId="1"/>
  </si>
  <si>
    <t>←※消さない（Lの場合分け計算用）</t>
    <rPh sb="2" eb="3">
      <t>ケ</t>
    </rPh>
    <rPh sb="9" eb="11">
      <t>バアイ</t>
    </rPh>
    <rPh sb="11" eb="12">
      <t>ワ</t>
    </rPh>
    <rPh sb="13" eb="16">
      <t>ケイサンヨウ</t>
    </rPh>
    <phoneticPr fontId="1"/>
  </si>
  <si>
    <t>←※消さない（DとHの場合分け計算用）</t>
    <rPh sb="2" eb="3">
      <t>ケ</t>
    </rPh>
    <rPh sb="11" eb="13">
      <t>バアイ</t>
    </rPh>
    <rPh sb="13" eb="14">
      <t>ワ</t>
    </rPh>
    <rPh sb="15" eb="18">
      <t>ケイサンヨウ</t>
    </rPh>
    <phoneticPr fontId="1"/>
  </si>
  <si>
    <t>←※消さない（（M)と（D)-(L)のうち小さい値計算用）</t>
    <rPh sb="2" eb="3">
      <t>ケ</t>
    </rPh>
    <rPh sb="25" eb="28">
      <t>ケイサンヨウ</t>
    </rPh>
    <phoneticPr fontId="1"/>
  </si>
  <si>
    <t>←※消さない（（D)-(L)最小値０の計算用）</t>
    <rPh sb="2" eb="3">
      <t>ケ</t>
    </rPh>
    <rPh sb="14" eb="16">
      <t>サイショウ</t>
    </rPh>
    <rPh sb="16" eb="17">
      <t>チ</t>
    </rPh>
    <rPh sb="19" eb="22">
      <t>ケイサンヨウ</t>
    </rPh>
    <phoneticPr fontId="1"/>
  </si>
  <si>
    <t>（Ｅ）の1,000円未満を切り捨てた金額を記載　ただし、限度額60万円※</t>
    <phoneticPr fontId="1"/>
  </si>
  <si>
    <t>（Ｈ）の1,000円未満を切り捨てた金額を記載　ただし、限度額60万円※</t>
    <phoneticPr fontId="1"/>
  </si>
  <si>
    <r>
      <t>補助予定額　　</t>
    </r>
    <r>
      <rPr>
        <b/>
        <sz val="9"/>
        <color theme="1"/>
        <rFont val="ＭＳ Ｐ明朝"/>
        <family val="1"/>
        <charset val="128"/>
      </rPr>
      <t>ただし、限度額250万円※</t>
    </r>
    <phoneticPr fontId="1"/>
  </si>
  <si>
    <t>【（Ｌ）≧500,000円のとき】（Ｉ）=0
【（L）＜500,000円のとき】
（D）≧（H）の場合、（G）
（D）＜（H）の場合、　（M)と（D)-(L)のうち小さい値</t>
    <rPh sb="12" eb="13">
      <t>エン</t>
    </rPh>
    <rPh sb="82" eb="83">
      <t>チイ</t>
    </rPh>
    <rPh sb="85" eb="86">
      <t>アタイ</t>
    </rPh>
    <phoneticPr fontId="1"/>
  </si>
  <si>
    <t>補助予定額　　ただし、限度額100万円※</t>
    <phoneticPr fontId="1"/>
  </si>
  <si>
    <t>設備改修工事
※（L）≧500,000円のとき、今回の補助対象は外部改修のみ</t>
    <rPh sb="0" eb="2">
      <t>セツビ</t>
    </rPh>
    <rPh sb="2" eb="4">
      <t>カイシュウ</t>
    </rPh>
    <rPh sb="4" eb="6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</si>
</sst>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#&quot;円&quot;"/>
    <numFmt numFmtId="177" formatCode="#,##0&quot;円&quot;"/>
  </numFmts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7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2" xfId="0" applyBorder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24" xfId="0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left" vertical="center" wrapText="1"/>
    </xf>
    <xf numFmtId="42" fontId="3" fillId="4" borderId="16" xfId="0" applyNumberFormat="1" applyFont="1" applyFill="1" applyBorder="1" applyAlignment="1">
      <alignment horizontal="right" vertical="center" wrapText="1"/>
    </xf>
    <xf numFmtId="0" fontId="7" fillId="4" borderId="36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37" xfId="0" applyFont="1" applyFill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vertical="center"/>
    </xf>
    <xf numFmtId="0" fontId="0" fillId="0" borderId="0" xfId="0" applyBorder="1">
      <alignment vertical="center"/>
    </xf>
    <xf numFmtId="0" fontId="10" fillId="0" borderId="10" xfId="0" applyFont="1" applyBorder="1" applyAlignment="1">
      <alignment vertical="center"/>
    </xf>
    <xf numFmtId="42" fontId="10" fillId="0" borderId="10" xfId="0" applyNumberFormat="1" applyFont="1" applyFill="1" applyBorder="1" applyAlignment="1">
      <alignment vertical="center"/>
    </xf>
    <xf numFmtId="42" fontId="10" fillId="0" borderId="10" xfId="0" applyNumberFormat="1" applyFont="1" applyBorder="1" applyAlignment="1">
      <alignment vertical="center"/>
    </xf>
    <xf numFmtId="42" fontId="12" fillId="0" borderId="29" xfId="0" applyNumberFormat="1" applyFont="1" applyBorder="1" applyAlignment="1">
      <alignment horizontal="left" vertical="center" wrapText="1"/>
    </xf>
    <xf numFmtId="0" fontId="0" fillId="0" borderId="45" xfId="0" applyBorder="1">
      <alignment vertical="center"/>
    </xf>
    <xf numFmtId="0" fontId="3" fillId="0" borderId="48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42" fontId="13" fillId="0" borderId="26" xfId="0" applyNumberFormat="1" applyFont="1" applyFill="1" applyBorder="1" applyAlignment="1">
      <alignment vertical="center" wrapText="1"/>
    </xf>
    <xf numFmtId="42" fontId="0" fillId="0" borderId="26" xfId="0" applyNumberFormat="1" applyBorder="1">
      <alignment vertical="center"/>
    </xf>
    <xf numFmtId="0" fontId="10" fillId="3" borderId="16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176" fontId="13" fillId="0" borderId="39" xfId="0" applyNumberFormat="1" applyFont="1" applyBorder="1" applyAlignment="1">
      <alignment horizontal="right" vertical="center" wrapText="1"/>
    </xf>
    <xf numFmtId="176" fontId="13" fillId="0" borderId="47" xfId="0" applyNumberFormat="1" applyFont="1" applyBorder="1" applyAlignment="1">
      <alignment vertical="center" wrapText="1"/>
    </xf>
    <xf numFmtId="176" fontId="13" fillId="0" borderId="39" xfId="0" applyNumberFormat="1" applyFont="1" applyBorder="1" applyAlignment="1">
      <alignment vertical="center" wrapText="1"/>
    </xf>
    <xf numFmtId="176" fontId="13" fillId="0" borderId="49" xfId="0" applyNumberFormat="1" applyFont="1" applyBorder="1" applyAlignment="1">
      <alignment vertical="center"/>
    </xf>
    <xf numFmtId="176" fontId="13" fillId="0" borderId="19" xfId="0" applyNumberFormat="1" applyFont="1" applyBorder="1" applyAlignment="1">
      <alignment vertical="center" wrapText="1"/>
    </xf>
    <xf numFmtId="176" fontId="13" fillId="0" borderId="42" xfId="0" applyNumberFormat="1" applyFont="1" applyBorder="1" applyAlignment="1">
      <alignment vertical="center" wrapText="1"/>
    </xf>
    <xf numFmtId="176" fontId="13" fillId="0" borderId="46" xfId="0" applyNumberFormat="1" applyFont="1" applyBorder="1" applyAlignment="1">
      <alignment vertical="center" wrapText="1"/>
    </xf>
    <xf numFmtId="176" fontId="13" fillId="3" borderId="9" xfId="0" applyNumberFormat="1" applyFont="1" applyFill="1" applyBorder="1" applyAlignment="1">
      <alignment horizontal="right" vertical="center" wrapText="1"/>
    </xf>
    <xf numFmtId="176" fontId="13" fillId="3" borderId="17" xfId="0" applyNumberFormat="1" applyFont="1" applyFill="1" applyBorder="1" applyAlignment="1">
      <alignment horizontal="right" vertical="center" wrapText="1"/>
    </xf>
    <xf numFmtId="176" fontId="13" fillId="3" borderId="20" xfId="0" applyNumberFormat="1" applyFont="1" applyFill="1" applyBorder="1" applyAlignment="1">
      <alignment horizontal="right" vertical="center" wrapText="1"/>
    </xf>
    <xf numFmtId="176" fontId="13" fillId="3" borderId="11" xfId="0" applyNumberFormat="1" applyFont="1" applyFill="1" applyBorder="1" applyAlignment="1">
      <alignment horizontal="right" vertical="center" wrapText="1"/>
    </xf>
    <xf numFmtId="176" fontId="13" fillId="3" borderId="0" xfId="0" applyNumberFormat="1" applyFont="1" applyFill="1" applyBorder="1" applyAlignment="1">
      <alignment horizontal="right" vertical="center" wrapText="1"/>
    </xf>
    <xf numFmtId="176" fontId="13" fillId="0" borderId="40" xfId="0" applyNumberFormat="1" applyFont="1" applyBorder="1" applyAlignment="1">
      <alignment horizontal="right" vertical="center" wrapText="1"/>
    </xf>
    <xf numFmtId="176" fontId="13" fillId="0" borderId="1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/>
    </xf>
    <xf numFmtId="177" fontId="0" fillId="0" borderId="26" xfId="0" applyNumberFormat="1" applyBorder="1" applyAlignment="1">
      <alignment vertical="center"/>
    </xf>
    <xf numFmtId="177" fontId="13" fillId="0" borderId="26" xfId="0" applyNumberFormat="1" applyFont="1" applyBorder="1" applyAlignment="1">
      <alignment vertical="center" wrapText="1"/>
    </xf>
    <xf numFmtId="177" fontId="13" fillId="0" borderId="16" xfId="0" applyNumberFormat="1" applyFont="1" applyFill="1" applyBorder="1">
      <alignment vertical="center"/>
    </xf>
    <xf numFmtId="177" fontId="13" fillId="3" borderId="16" xfId="0" applyNumberFormat="1" applyFont="1" applyFill="1" applyBorder="1">
      <alignment vertical="center"/>
    </xf>
    <xf numFmtId="177" fontId="10" fillId="0" borderId="38" xfId="0" applyNumberFormat="1" applyFont="1" applyFill="1" applyBorder="1">
      <alignment vertical="center"/>
    </xf>
    <xf numFmtId="177" fontId="13" fillId="3" borderId="9" xfId="0" applyNumberFormat="1" applyFont="1" applyFill="1" applyBorder="1" applyAlignment="1">
      <alignment horizontal="right" vertical="center"/>
    </xf>
    <xf numFmtId="177" fontId="13" fillId="0" borderId="9" xfId="0" applyNumberFormat="1" applyFont="1" applyBorder="1" applyAlignment="1">
      <alignment horizontal="right" vertical="center"/>
    </xf>
    <xf numFmtId="177" fontId="13" fillId="0" borderId="41" xfId="0" applyNumberFormat="1" applyFont="1" applyBorder="1" applyAlignment="1">
      <alignment horizontal="right" vertical="center" wrapText="1"/>
    </xf>
    <xf numFmtId="177" fontId="13" fillId="0" borderId="26" xfId="0" applyNumberFormat="1" applyFont="1" applyBorder="1" applyAlignment="1">
      <alignment horizontal="right" vertical="center" wrapText="1"/>
    </xf>
    <xf numFmtId="177" fontId="13" fillId="0" borderId="3" xfId="0" applyNumberFormat="1" applyFont="1" applyBorder="1" applyAlignment="1">
      <alignment horizontal="right" vertical="center" wrapText="1"/>
    </xf>
    <xf numFmtId="177" fontId="13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76" fontId="13" fillId="0" borderId="32" xfId="0" applyNumberFormat="1" applyFont="1" applyBorder="1" applyAlignment="1">
      <alignment horizontal="right" vertical="center" wrapText="1"/>
    </xf>
    <xf numFmtId="176" fontId="13" fillId="0" borderId="33" xfId="0" applyNumberFormat="1" applyFont="1" applyBorder="1" applyAlignment="1">
      <alignment horizontal="right" vertical="center" wrapText="1"/>
    </xf>
    <xf numFmtId="176" fontId="13" fillId="0" borderId="34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76" fontId="13" fillId="0" borderId="5" xfId="0" applyNumberFormat="1" applyFont="1" applyBorder="1" applyAlignment="1">
      <alignment horizontal="right" vertical="center" wrapText="1"/>
    </xf>
    <xf numFmtId="176" fontId="13" fillId="0" borderId="30" xfId="0" applyNumberFormat="1" applyFont="1" applyBorder="1" applyAlignment="1">
      <alignment horizontal="right" vertical="center" wrapText="1"/>
    </xf>
    <xf numFmtId="176" fontId="13" fillId="0" borderId="31" xfId="0" applyNumberFormat="1" applyFont="1" applyBorder="1" applyAlignment="1">
      <alignment horizontal="righ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176" fontId="13" fillId="3" borderId="24" xfId="0" applyNumberFormat="1" applyFont="1" applyFill="1" applyBorder="1" applyAlignment="1">
      <alignment horizontal="right" vertical="center" wrapText="1"/>
    </xf>
    <xf numFmtId="176" fontId="13" fillId="3" borderId="16" xfId="0" applyNumberFormat="1" applyFont="1" applyFill="1" applyBorder="1" applyAlignment="1">
      <alignment horizontal="right" vertical="center" wrapText="1"/>
    </xf>
    <xf numFmtId="0" fontId="4" fillId="2" borderId="35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177" fontId="13" fillId="0" borderId="24" xfId="0" applyNumberFormat="1" applyFont="1" applyFill="1" applyBorder="1" applyAlignment="1">
      <alignment horizontal="right" vertical="center"/>
    </xf>
    <xf numFmtId="177" fontId="13" fillId="0" borderId="16" xfId="0" applyNumberFormat="1" applyFont="1" applyFill="1" applyBorder="1" applyAlignment="1">
      <alignment horizontal="right" vertical="center"/>
    </xf>
    <xf numFmtId="177" fontId="13" fillId="0" borderId="24" xfId="0" applyNumberFormat="1" applyFont="1" applyBorder="1" applyAlignment="1">
      <alignment horizontal="right" vertical="center"/>
    </xf>
    <xf numFmtId="177" fontId="13" fillId="0" borderId="16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219075</xdr:colOff>
      <xdr:row>1</xdr:row>
      <xdr:rowOff>47625</xdr:rowOff>
    </xdr:from>
    <xdr:ext cx="2646878" cy="49257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98E09A2-7936-4D30-9EA9-249E87E18FA8}"/>
            </a:ext>
          </a:extLst>
        </xdr:cNvPr>
        <xdr:cNvSpPr txBox="1"/>
      </xdr:nvSpPr>
      <xdr:spPr>
        <a:xfrm>
          <a:off x="7301193" y="215713"/>
          <a:ext cx="2646878" cy="49257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黄色のセルのみ入力してください。</a:t>
          </a:r>
          <a:endParaRPr kumimoji="1" lang="en-US" altLang="ja-JP" sz="1200">
            <a:solidFill>
              <a:srgbClr val="FF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（自動計算されます）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342900</xdr:colOff>
      <xdr:row>1</xdr:row>
      <xdr:rowOff>19050</xdr:rowOff>
    </xdr:from>
    <xdr:ext cx="2646878" cy="49257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3FAC8B-4A5F-49F9-B25D-A766854142F6}"/>
            </a:ext>
          </a:extLst>
        </xdr:cNvPr>
        <xdr:cNvSpPr txBox="1"/>
      </xdr:nvSpPr>
      <xdr:spPr>
        <a:xfrm>
          <a:off x="7724775" y="185738"/>
          <a:ext cx="2646878" cy="49257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黄色のセルのみ入力してください。</a:t>
          </a:r>
          <a:endParaRPr kumimoji="1" lang="en-US" altLang="ja-JP" sz="1200">
            <a:solidFill>
              <a:srgbClr val="FF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（自動計算されます）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20639-EB2B-44B5-B208-32C08BA8C641}">
  <dimension ref="A1:H28"/>
  <sheetViews>
    <sheetView view="pageBreakPreview" topLeftCell="A19" zoomScale="160" zoomScaleNormal="85" zoomScaleSheetLayoutView="160" workbookViewId="0">
      <selection activeCell="E11" sqref="E11"/>
    </sheetView>
  </sheetViews>
  <sheetFormatPr defaultRowHeight="13.5" x14ac:dyDescent="0.15"/>
  <cols>
    <col min="1" max="1" width="0.75" customWidth="1"/>
    <col min="2" max="2" width="5.25" customWidth="1"/>
    <col min="3" max="3" width="4.25" style="3" customWidth="1"/>
    <col min="4" max="4" width="19.25" customWidth="1"/>
    <col min="5" max="5" width="20" customWidth="1"/>
    <col min="6" max="6" width="16.75" customWidth="1"/>
    <col min="7" max="7" width="5.625" customWidth="1"/>
    <col min="8" max="8" width="20" customWidth="1"/>
    <col min="9" max="9" width="1" customWidth="1"/>
  </cols>
  <sheetData>
    <row r="1" spans="1:8" x14ac:dyDescent="0.15">
      <c r="B1" s="4" t="s">
        <v>0</v>
      </c>
    </row>
    <row r="2" spans="1:8" ht="14.25" customHeight="1" x14ac:dyDescent="0.15">
      <c r="B2" s="4"/>
    </row>
    <row r="3" spans="1:8" ht="14.25" x14ac:dyDescent="0.15">
      <c r="B3" s="79" t="s">
        <v>1</v>
      </c>
      <c r="C3" s="79"/>
      <c r="D3" s="79"/>
      <c r="E3" s="79"/>
      <c r="F3" s="79"/>
      <c r="G3" s="79"/>
      <c r="H3" s="79"/>
    </row>
    <row r="4" spans="1:8" ht="14.25" thickBot="1" x14ac:dyDescent="0.2">
      <c r="F4" s="1"/>
      <c r="G4" s="1"/>
      <c r="H4" s="1"/>
    </row>
    <row r="5" spans="1:8" ht="33" customHeight="1" thickTop="1" x14ac:dyDescent="0.15">
      <c r="B5" s="75" t="s">
        <v>2</v>
      </c>
      <c r="C5" s="76"/>
      <c r="D5" s="77"/>
      <c r="E5" s="2" t="s">
        <v>42</v>
      </c>
      <c r="F5" s="93"/>
      <c r="G5" s="94"/>
      <c r="H5" s="95"/>
    </row>
    <row r="6" spans="1:8" ht="38.25" customHeight="1" x14ac:dyDescent="0.15">
      <c r="B6" s="78" t="s">
        <v>3</v>
      </c>
      <c r="C6" s="5" t="s">
        <v>23</v>
      </c>
      <c r="D6" s="43"/>
      <c r="E6" s="55">
        <v>0</v>
      </c>
      <c r="F6" s="93"/>
      <c r="G6" s="94"/>
      <c r="H6" s="95"/>
    </row>
    <row r="7" spans="1:8" ht="38.25" customHeight="1" x14ac:dyDescent="0.15">
      <c r="B7" s="78"/>
      <c r="C7" s="5" t="s">
        <v>4</v>
      </c>
      <c r="D7" s="43"/>
      <c r="E7" s="56">
        <v>0</v>
      </c>
      <c r="F7" s="93"/>
      <c r="G7" s="94"/>
      <c r="H7" s="95"/>
    </row>
    <row r="8" spans="1:8" ht="38.25" customHeight="1" x14ac:dyDescent="0.15">
      <c r="B8" s="78"/>
      <c r="C8" s="6" t="s">
        <v>5</v>
      </c>
      <c r="D8" s="44"/>
      <c r="E8" s="55">
        <v>0</v>
      </c>
      <c r="F8" s="93"/>
      <c r="G8" s="94"/>
      <c r="H8" s="95"/>
    </row>
    <row r="9" spans="1:8" ht="38.25" customHeight="1" x14ac:dyDescent="0.15">
      <c r="B9" s="78"/>
      <c r="C9" s="5" t="s">
        <v>6</v>
      </c>
      <c r="D9" s="43"/>
      <c r="E9" s="55">
        <v>0</v>
      </c>
      <c r="F9" s="93"/>
      <c r="G9" s="94"/>
      <c r="H9" s="95"/>
    </row>
    <row r="10" spans="1:8" ht="38.25" customHeight="1" x14ac:dyDescent="0.15">
      <c r="B10" s="78"/>
      <c r="C10" s="6" t="s">
        <v>7</v>
      </c>
      <c r="D10" s="44"/>
      <c r="E10" s="56">
        <v>0</v>
      </c>
      <c r="F10" s="96"/>
      <c r="G10" s="97"/>
      <c r="H10" s="98"/>
    </row>
    <row r="11" spans="1:8" ht="38.25" customHeight="1" x14ac:dyDescent="0.15">
      <c r="B11" s="78"/>
      <c r="C11" s="5" t="s">
        <v>8</v>
      </c>
      <c r="D11" s="43"/>
      <c r="E11" s="57">
        <v>0</v>
      </c>
      <c r="F11" s="9" t="s">
        <v>9</v>
      </c>
      <c r="G11" s="28" t="s">
        <v>26</v>
      </c>
      <c r="H11" s="48">
        <f>SUM(E6:E13)</f>
        <v>0</v>
      </c>
    </row>
    <row r="12" spans="1:8" ht="38.25" customHeight="1" thickBot="1" x14ac:dyDescent="0.2">
      <c r="B12" s="78"/>
      <c r="C12" s="6" t="s">
        <v>10</v>
      </c>
      <c r="D12" s="45"/>
      <c r="E12" s="58">
        <v>0</v>
      </c>
      <c r="F12" s="7" t="s">
        <v>24</v>
      </c>
      <c r="G12" s="28" t="s">
        <v>27</v>
      </c>
      <c r="H12" s="60">
        <f>ROUNDDOWN(H11*1/2,0)</f>
        <v>0</v>
      </c>
    </row>
    <row r="13" spans="1:8" ht="38.25" customHeight="1" thickBot="1" x14ac:dyDescent="0.2">
      <c r="B13" s="78"/>
      <c r="C13" s="8" t="s">
        <v>11</v>
      </c>
      <c r="D13" s="46"/>
      <c r="E13" s="59">
        <v>0</v>
      </c>
      <c r="F13" s="14" t="s">
        <v>12</v>
      </c>
      <c r="G13" s="39" t="s">
        <v>28</v>
      </c>
      <c r="H13" s="70">
        <f>ROUNDDOWN(H12,-3)</f>
        <v>0</v>
      </c>
    </row>
    <row r="14" spans="1:8" ht="38.25" customHeight="1" x14ac:dyDescent="0.15">
      <c r="A14" s="10"/>
      <c r="B14" s="80" t="s">
        <v>13</v>
      </c>
      <c r="C14" s="5" t="s">
        <v>14</v>
      </c>
      <c r="D14" s="47"/>
      <c r="E14" s="55">
        <v>0</v>
      </c>
      <c r="F14" s="9" t="s">
        <v>15</v>
      </c>
      <c r="G14" s="28" t="s">
        <v>29</v>
      </c>
      <c r="H14" s="61">
        <f>SUM(E14:E16)</f>
        <v>0</v>
      </c>
    </row>
    <row r="15" spans="1:8" ht="38.25" customHeight="1" thickBot="1" x14ac:dyDescent="0.2">
      <c r="A15" s="10"/>
      <c r="B15" s="80"/>
      <c r="C15" s="5" t="s">
        <v>25</v>
      </c>
      <c r="D15" s="47"/>
      <c r="E15" s="55">
        <v>0</v>
      </c>
      <c r="F15" s="7" t="s">
        <v>39</v>
      </c>
      <c r="G15" s="28" t="s">
        <v>30</v>
      </c>
      <c r="H15" s="60">
        <f>ROUNDDOWN(H14*1/2,0)</f>
        <v>0</v>
      </c>
    </row>
    <row r="16" spans="1:8" ht="38.25" customHeight="1" thickBot="1" x14ac:dyDescent="0.2">
      <c r="A16" s="10"/>
      <c r="B16" s="80"/>
      <c r="C16" s="5" t="s">
        <v>16</v>
      </c>
      <c r="D16" s="47"/>
      <c r="E16" s="55">
        <v>0</v>
      </c>
      <c r="F16" s="13" t="s">
        <v>65</v>
      </c>
      <c r="G16" s="11" t="s">
        <v>31</v>
      </c>
      <c r="H16" s="71">
        <f>MIN(ROUNDDOWN(H15,-3),E28)</f>
        <v>0</v>
      </c>
    </row>
    <row r="17" spans="1:8" ht="38.25" customHeight="1" x14ac:dyDescent="0.15">
      <c r="A17" s="10"/>
      <c r="B17" s="80" t="s">
        <v>17</v>
      </c>
      <c r="C17" s="5" t="s">
        <v>18</v>
      </c>
      <c r="D17" s="47"/>
      <c r="E17" s="55">
        <v>0</v>
      </c>
      <c r="F17" s="9" t="s">
        <v>19</v>
      </c>
      <c r="G17" s="28" t="s">
        <v>33</v>
      </c>
      <c r="H17" s="61">
        <f>SUM(E17:E19)</f>
        <v>0</v>
      </c>
    </row>
    <row r="18" spans="1:8" ht="38.25" customHeight="1" thickBot="1" x14ac:dyDescent="0.2">
      <c r="A18" s="10"/>
      <c r="B18" s="80"/>
      <c r="C18" s="5" t="s">
        <v>20</v>
      </c>
      <c r="D18" s="47"/>
      <c r="E18" s="55">
        <v>0</v>
      </c>
      <c r="F18" s="7" t="s">
        <v>32</v>
      </c>
      <c r="G18" s="28" t="s">
        <v>34</v>
      </c>
      <c r="H18" s="60">
        <f>ROUNDDOWN(H17*1/2,0)</f>
        <v>0</v>
      </c>
    </row>
    <row r="19" spans="1:8" ht="38.25" customHeight="1" thickBot="1" x14ac:dyDescent="0.2">
      <c r="A19" s="10"/>
      <c r="B19" s="80"/>
      <c r="C19" s="5" t="s">
        <v>21</v>
      </c>
      <c r="D19" s="47"/>
      <c r="E19" s="55">
        <v>0</v>
      </c>
      <c r="F19" s="14" t="s">
        <v>66</v>
      </c>
      <c r="G19" s="12" t="s">
        <v>35</v>
      </c>
      <c r="H19" s="72">
        <f>MIN(ROUNDDOWN(H18,-3),F28)</f>
        <v>0</v>
      </c>
    </row>
    <row r="20" spans="1:8" ht="38.25" customHeight="1" thickBot="1" x14ac:dyDescent="0.2">
      <c r="A20" s="10"/>
      <c r="B20" s="81" t="s">
        <v>22</v>
      </c>
      <c r="C20" s="82"/>
      <c r="D20" s="82"/>
      <c r="E20" s="83"/>
      <c r="F20" s="84">
        <f>H13+H16+H19</f>
        <v>0</v>
      </c>
      <c r="G20" s="85"/>
      <c r="H20" s="86"/>
    </row>
    <row r="21" spans="1:8" ht="38.25" customHeight="1" thickBot="1" x14ac:dyDescent="0.2">
      <c r="A21" s="10"/>
      <c r="B21" s="87" t="s">
        <v>67</v>
      </c>
      <c r="C21" s="88"/>
      <c r="D21" s="88"/>
      <c r="E21" s="89"/>
      <c r="F21" s="90">
        <f>MIN(F20,G28)</f>
        <v>0</v>
      </c>
      <c r="G21" s="91"/>
      <c r="H21" s="92"/>
    </row>
    <row r="22" spans="1:8" ht="14.25" thickTop="1" x14ac:dyDescent="0.15">
      <c r="F22" s="40" t="s">
        <v>36</v>
      </c>
    </row>
    <row r="25" spans="1:8" x14ac:dyDescent="0.15">
      <c r="B25" s="4" t="s">
        <v>37</v>
      </c>
      <c r="C25" s="15"/>
      <c r="D25" s="4"/>
      <c r="E25" s="4"/>
      <c r="F25" s="4"/>
      <c r="G25" s="4"/>
      <c r="H25" s="4"/>
    </row>
    <row r="26" spans="1:8" ht="26.25" customHeight="1" x14ac:dyDescent="0.15">
      <c r="B26" s="16"/>
      <c r="C26" s="17"/>
      <c r="D26" s="62" t="s">
        <v>54</v>
      </c>
      <c r="E26" s="62" t="s">
        <v>43</v>
      </c>
      <c r="F26" s="62" t="s">
        <v>53</v>
      </c>
      <c r="G26" s="74" t="s">
        <v>38</v>
      </c>
      <c r="H26" s="74"/>
    </row>
    <row r="27" spans="1:8" ht="38.25" customHeight="1" x14ac:dyDescent="0.15">
      <c r="B27" s="74" t="s">
        <v>40</v>
      </c>
      <c r="C27" s="74"/>
      <c r="D27" s="68">
        <v>0</v>
      </c>
      <c r="E27" s="68">
        <v>0</v>
      </c>
      <c r="F27" s="68">
        <v>0</v>
      </c>
      <c r="G27" s="73">
        <f>SUM(D27:F27)</f>
        <v>0</v>
      </c>
      <c r="H27" s="73"/>
    </row>
    <row r="28" spans="1:8" ht="38.25" customHeight="1" x14ac:dyDescent="0.15">
      <c r="B28" s="74" t="s">
        <v>41</v>
      </c>
      <c r="C28" s="74"/>
      <c r="D28" s="69">
        <f>G28</f>
        <v>2500000</v>
      </c>
      <c r="E28" s="69">
        <f>600000-E27</f>
        <v>600000</v>
      </c>
      <c r="F28" s="69">
        <f>IF(F27&gt;600000,0,600000-F27)</f>
        <v>600000</v>
      </c>
      <c r="G28" s="73">
        <f>2500000-G27</f>
        <v>2500000</v>
      </c>
      <c r="H28" s="73"/>
    </row>
  </sheetData>
  <mergeCells count="15">
    <mergeCell ref="B3:H3"/>
    <mergeCell ref="G26:H26"/>
    <mergeCell ref="G27:H27"/>
    <mergeCell ref="B14:B16"/>
    <mergeCell ref="B20:E20"/>
    <mergeCell ref="F20:H20"/>
    <mergeCell ref="B21:E21"/>
    <mergeCell ref="F21:H21"/>
    <mergeCell ref="F5:H10"/>
    <mergeCell ref="B17:B19"/>
    <mergeCell ref="G28:H28"/>
    <mergeCell ref="B27:C27"/>
    <mergeCell ref="B28:C28"/>
    <mergeCell ref="B5:D5"/>
    <mergeCell ref="B6:B13"/>
  </mergeCells>
  <phoneticPr fontId="1"/>
  <dataValidations count="2">
    <dataValidation type="whole" allowBlank="1" showInputMessage="1" showErrorMessage="1" sqref="E6:E19 H11:H19 F20:H21" xr:uid="{F07E18BE-9729-43C7-9A38-49877C5EDBBB}">
      <formula1>-100000000</formula1>
      <formula2>100000000</formula2>
    </dataValidation>
    <dataValidation type="whole" allowBlank="1" showInputMessage="1" showErrorMessage="1" sqref="D27:H28" xr:uid="{82814D5C-8D2B-48C6-8E41-74AF936B9959}">
      <formula1>0</formula1>
      <formula2>10000000</formula2>
    </dataValidation>
  </dataValidation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10676-5A02-4D59-A18C-2828D3A06B78}">
  <dimension ref="A1:N27"/>
  <sheetViews>
    <sheetView tabSelected="1" view="pageBreakPreview" zoomScale="115" zoomScaleNormal="85" zoomScaleSheetLayoutView="115" workbookViewId="0">
      <selection activeCell="F20" sqref="F20"/>
    </sheetView>
  </sheetViews>
  <sheetFormatPr defaultRowHeight="13.5" x14ac:dyDescent="0.15"/>
  <cols>
    <col min="1" max="1" width="0.75" customWidth="1"/>
    <col min="2" max="2" width="5.25" customWidth="1"/>
    <col min="3" max="4" width="4.25" style="3" customWidth="1"/>
    <col min="5" max="5" width="17.5" customWidth="1"/>
    <col min="6" max="6" width="5.125" customWidth="1"/>
    <col min="7" max="7" width="17.5" customWidth="1"/>
    <col min="8" max="8" width="16.75" customWidth="1"/>
    <col min="9" max="9" width="5.5" customWidth="1"/>
    <col min="10" max="10" width="19.125" customWidth="1"/>
    <col min="11" max="11" width="1" customWidth="1"/>
    <col min="13" max="13" width="13.625" customWidth="1"/>
  </cols>
  <sheetData>
    <row r="1" spans="1:14" x14ac:dyDescent="0.15">
      <c r="B1" s="4" t="s">
        <v>44</v>
      </c>
    </row>
    <row r="2" spans="1:14" ht="14.25" customHeight="1" x14ac:dyDescent="0.15">
      <c r="B2" s="4"/>
    </row>
    <row r="3" spans="1:14" ht="14.25" x14ac:dyDescent="0.15">
      <c r="B3" s="79" t="s">
        <v>45</v>
      </c>
      <c r="C3" s="79"/>
      <c r="D3" s="79"/>
      <c r="E3" s="79"/>
      <c r="F3" s="79"/>
      <c r="G3" s="79"/>
      <c r="H3" s="79"/>
      <c r="I3" s="79"/>
      <c r="J3" s="79"/>
    </row>
    <row r="4" spans="1:14" ht="14.25" thickBot="1" x14ac:dyDescent="0.2">
      <c r="H4" s="1"/>
      <c r="I4" s="1"/>
      <c r="J4" s="1"/>
    </row>
    <row r="5" spans="1:14" ht="33" customHeight="1" thickTop="1" x14ac:dyDescent="0.15">
      <c r="B5" s="75" t="s">
        <v>2</v>
      </c>
      <c r="C5" s="76"/>
      <c r="D5" s="76"/>
      <c r="E5" s="77"/>
      <c r="F5" s="113" t="s">
        <v>42</v>
      </c>
      <c r="G5" s="114"/>
      <c r="H5" s="18"/>
      <c r="I5" s="19"/>
      <c r="J5" s="20"/>
    </row>
    <row r="6" spans="1:14" ht="38.25" customHeight="1" x14ac:dyDescent="0.15">
      <c r="B6" s="78" t="s">
        <v>3</v>
      </c>
      <c r="C6" s="5" t="s">
        <v>23</v>
      </c>
      <c r="D6" s="103"/>
      <c r="E6" s="104"/>
      <c r="F6" s="99">
        <v>0</v>
      </c>
      <c r="G6" s="100"/>
      <c r="H6" s="18"/>
      <c r="I6" s="19"/>
      <c r="J6" s="20"/>
    </row>
    <row r="7" spans="1:14" ht="38.25" customHeight="1" x14ac:dyDescent="0.15">
      <c r="B7" s="78"/>
      <c r="C7" s="5" t="s">
        <v>4</v>
      </c>
      <c r="D7" s="103"/>
      <c r="E7" s="104"/>
      <c r="F7" s="99">
        <v>0</v>
      </c>
      <c r="G7" s="100"/>
      <c r="H7" s="18"/>
      <c r="I7" s="19"/>
      <c r="J7" s="20"/>
    </row>
    <row r="8" spans="1:14" ht="38.25" customHeight="1" x14ac:dyDescent="0.15">
      <c r="B8" s="78"/>
      <c r="C8" s="6" t="s">
        <v>5</v>
      </c>
      <c r="D8" s="103"/>
      <c r="E8" s="104"/>
      <c r="F8" s="99">
        <v>0</v>
      </c>
      <c r="G8" s="100"/>
      <c r="H8" s="18"/>
      <c r="I8" s="19"/>
      <c r="J8" s="20"/>
    </row>
    <row r="9" spans="1:14" ht="38.25" customHeight="1" x14ac:dyDescent="0.15">
      <c r="B9" s="78"/>
      <c r="C9" s="5" t="s">
        <v>6</v>
      </c>
      <c r="D9" s="103"/>
      <c r="E9" s="104"/>
      <c r="F9" s="99">
        <v>0</v>
      </c>
      <c r="G9" s="100"/>
      <c r="H9" s="9" t="s">
        <v>52</v>
      </c>
      <c r="I9" s="28" t="s">
        <v>26</v>
      </c>
      <c r="J9" s="50">
        <f>SUM(F6:G11)</f>
        <v>0</v>
      </c>
    </row>
    <row r="10" spans="1:14" ht="38.25" customHeight="1" thickBot="1" x14ac:dyDescent="0.2">
      <c r="B10" s="78"/>
      <c r="C10" s="6" t="s">
        <v>7</v>
      </c>
      <c r="D10" s="103"/>
      <c r="E10" s="104"/>
      <c r="F10" s="99">
        <v>0</v>
      </c>
      <c r="G10" s="100"/>
      <c r="H10" s="7" t="s">
        <v>24</v>
      </c>
      <c r="I10" s="28" t="s">
        <v>27</v>
      </c>
      <c r="J10" s="50">
        <f>ROUNDDOWN(J9*1/2,0)</f>
        <v>0</v>
      </c>
    </row>
    <row r="11" spans="1:14" ht="38.25" customHeight="1" thickBot="1" x14ac:dyDescent="0.2">
      <c r="B11" s="78"/>
      <c r="C11" s="5" t="s">
        <v>8</v>
      </c>
      <c r="D11" s="103"/>
      <c r="E11" s="104"/>
      <c r="F11" s="99">
        <v>0</v>
      </c>
      <c r="G11" s="100"/>
      <c r="H11" s="14" t="s">
        <v>12</v>
      </c>
      <c r="I11" s="12" t="s">
        <v>28</v>
      </c>
      <c r="J11" s="64">
        <f>ROUNDDOWN(J10,-3)</f>
        <v>0</v>
      </c>
    </row>
    <row r="12" spans="1:14" ht="38.25" customHeight="1" x14ac:dyDescent="0.15">
      <c r="B12" s="78"/>
      <c r="C12" s="21"/>
      <c r="D12" s="31"/>
      <c r="E12" s="22"/>
      <c r="F12" s="22"/>
      <c r="G12" s="23"/>
      <c r="H12" s="9" t="s">
        <v>57</v>
      </c>
      <c r="I12" s="29" t="s">
        <v>46</v>
      </c>
      <c r="J12" s="51">
        <f>J11+E25</f>
        <v>0</v>
      </c>
    </row>
    <row r="13" spans="1:14" ht="38.25" customHeight="1" x14ac:dyDescent="0.15">
      <c r="A13" s="10"/>
      <c r="B13" s="101" t="s">
        <v>17</v>
      </c>
      <c r="C13" s="6" t="s">
        <v>10</v>
      </c>
      <c r="D13" s="103"/>
      <c r="E13" s="104"/>
      <c r="F13" s="99">
        <v>0</v>
      </c>
      <c r="G13" s="100"/>
      <c r="H13" s="9" t="s">
        <v>47</v>
      </c>
      <c r="I13" s="28" t="s">
        <v>30</v>
      </c>
      <c r="J13" s="52">
        <f>SUM(F13:G15)</f>
        <v>0</v>
      </c>
    </row>
    <row r="14" spans="1:14" ht="38.25" customHeight="1" thickBot="1" x14ac:dyDescent="0.2">
      <c r="A14" s="10"/>
      <c r="B14" s="78"/>
      <c r="C14" s="8" t="s">
        <v>11</v>
      </c>
      <c r="D14" s="103"/>
      <c r="E14" s="104"/>
      <c r="F14" s="99">
        <v>0</v>
      </c>
      <c r="G14" s="100"/>
      <c r="H14" s="7" t="s">
        <v>48</v>
      </c>
      <c r="I14" s="28" t="s">
        <v>31</v>
      </c>
      <c r="J14" s="53">
        <f>ROUNDDOWN(J13*1/2,0)</f>
        <v>0</v>
      </c>
    </row>
    <row r="15" spans="1:14" ht="38.25" customHeight="1" thickBot="1" x14ac:dyDescent="0.2">
      <c r="A15" s="10"/>
      <c r="B15" s="78"/>
      <c r="C15" s="5" t="s">
        <v>14</v>
      </c>
      <c r="D15" s="103"/>
      <c r="E15" s="104"/>
      <c r="F15" s="99">
        <v>0</v>
      </c>
      <c r="G15" s="100"/>
      <c r="H15" s="14" t="s">
        <v>49</v>
      </c>
      <c r="I15" s="28" t="s">
        <v>33</v>
      </c>
      <c r="J15" s="54">
        <f>MIN(ROUNDDOWN(J14,-3),J26)</f>
        <v>0</v>
      </c>
      <c r="K15" s="38"/>
      <c r="M15" s="41">
        <f>IF(Ｌ&gt;=500000,0,M16)</f>
        <v>0</v>
      </c>
      <c r="N15" t="s">
        <v>61</v>
      </c>
    </row>
    <row r="16" spans="1:14" ht="38.25" customHeight="1" thickBot="1" x14ac:dyDescent="0.2">
      <c r="A16" s="10"/>
      <c r="B16" s="78"/>
      <c r="C16" s="25"/>
      <c r="D16" s="27"/>
      <c r="E16" s="27"/>
      <c r="F16" s="27"/>
      <c r="G16" s="27"/>
      <c r="H16" s="9" t="s">
        <v>58</v>
      </c>
      <c r="I16" s="28" t="s">
        <v>34</v>
      </c>
      <c r="J16" s="49">
        <f>J15+G25</f>
        <v>0</v>
      </c>
      <c r="K16" s="38"/>
      <c r="M16" s="42">
        <f>IF(J12&gt;=J16,J15,M17)</f>
        <v>0</v>
      </c>
      <c r="N16" t="s">
        <v>62</v>
      </c>
    </row>
    <row r="17" spans="1:14" ht="56.25" customHeight="1" thickBot="1" x14ac:dyDescent="0.2">
      <c r="A17" s="10"/>
      <c r="B17" s="102"/>
      <c r="C17" s="24"/>
      <c r="D17" s="26"/>
      <c r="E17" s="26"/>
      <c r="F17" s="26"/>
      <c r="G17" s="26"/>
      <c r="H17" s="37" t="s">
        <v>68</v>
      </c>
      <c r="I17" s="30" t="s">
        <v>50</v>
      </c>
      <c r="J17" s="63">
        <f>IF(J12=0,0,M15)</f>
        <v>0</v>
      </c>
      <c r="M17" s="42">
        <f>MIN(G26,M18)</f>
        <v>0</v>
      </c>
      <c r="N17" t="s">
        <v>63</v>
      </c>
    </row>
    <row r="18" spans="1:14" ht="38.25" customHeight="1" thickTop="1" thickBot="1" x14ac:dyDescent="0.2">
      <c r="A18" s="10"/>
      <c r="B18" s="81" t="s">
        <v>51</v>
      </c>
      <c r="C18" s="82"/>
      <c r="D18" s="82"/>
      <c r="E18" s="82"/>
      <c r="F18" s="83"/>
      <c r="G18" s="83"/>
      <c r="H18" s="84">
        <f>J11+M15</f>
        <v>0</v>
      </c>
      <c r="I18" s="85"/>
      <c r="J18" s="86"/>
      <c r="M18" s="42">
        <f>IF(J12-Ｌ&lt;0,0,J12-Ｌ)</f>
        <v>0</v>
      </c>
      <c r="N18" t="s">
        <v>64</v>
      </c>
    </row>
    <row r="19" spans="1:14" ht="38.25" customHeight="1" thickBot="1" x14ac:dyDescent="0.2">
      <c r="A19" s="10"/>
      <c r="B19" s="87" t="s">
        <v>69</v>
      </c>
      <c r="C19" s="88"/>
      <c r="D19" s="88"/>
      <c r="E19" s="88"/>
      <c r="F19" s="89"/>
      <c r="G19" s="89"/>
      <c r="H19" s="90">
        <f>MIN(H18,H26)</f>
        <v>0</v>
      </c>
      <c r="I19" s="91"/>
      <c r="J19" s="92"/>
    </row>
    <row r="20" spans="1:14" ht="14.25" thickTop="1" x14ac:dyDescent="0.15">
      <c r="H20" s="40" t="s">
        <v>36</v>
      </c>
    </row>
    <row r="23" spans="1:14" x14ac:dyDescent="0.15">
      <c r="B23" s="4" t="s">
        <v>37</v>
      </c>
      <c r="C23" s="15"/>
      <c r="D23" s="15"/>
      <c r="E23" s="4"/>
      <c r="F23" s="4"/>
      <c r="G23" s="4"/>
      <c r="H23" s="4"/>
      <c r="I23" s="4"/>
      <c r="J23" s="4"/>
    </row>
    <row r="24" spans="1:14" ht="61.5" customHeight="1" x14ac:dyDescent="0.15">
      <c r="B24" s="16"/>
      <c r="C24" s="17"/>
      <c r="D24" s="109" t="s">
        <v>54</v>
      </c>
      <c r="E24" s="110"/>
      <c r="F24" s="111" t="s">
        <v>70</v>
      </c>
      <c r="G24" s="112"/>
      <c r="H24" s="109" t="s">
        <v>38</v>
      </c>
      <c r="I24" s="110"/>
      <c r="J24" s="34"/>
      <c r="K24" s="33"/>
    </row>
    <row r="25" spans="1:14" ht="38.25" customHeight="1" x14ac:dyDescent="0.15">
      <c r="B25" s="109" t="s">
        <v>40</v>
      </c>
      <c r="C25" s="110"/>
      <c r="D25" s="32" t="s">
        <v>55</v>
      </c>
      <c r="E25" s="66">
        <v>0</v>
      </c>
      <c r="F25" s="67" t="s">
        <v>56</v>
      </c>
      <c r="G25" s="66">
        <v>0</v>
      </c>
      <c r="H25" s="105">
        <f>E25+Ｌ</f>
        <v>0</v>
      </c>
      <c r="I25" s="106"/>
      <c r="J25" s="35"/>
    </row>
    <row r="26" spans="1:14" ht="38.25" customHeight="1" x14ac:dyDescent="0.15">
      <c r="B26" s="109" t="s">
        <v>41</v>
      </c>
      <c r="C26" s="110"/>
      <c r="D26" s="32" t="s">
        <v>59</v>
      </c>
      <c r="E26" s="65">
        <f>H26</f>
        <v>1000000</v>
      </c>
      <c r="F26" s="67" t="s">
        <v>60</v>
      </c>
      <c r="G26" s="65">
        <f>IF((500000-Ｌ)&lt;0,0,500000-Ｌ)</f>
        <v>500000</v>
      </c>
      <c r="H26" s="107">
        <f>1000000-H25</f>
        <v>1000000</v>
      </c>
      <c r="I26" s="108"/>
      <c r="J26" s="36"/>
    </row>
    <row r="27" spans="1:14" x14ac:dyDescent="0.15">
      <c r="J27" s="33"/>
    </row>
  </sheetData>
  <mergeCells count="34">
    <mergeCell ref="B3:J3"/>
    <mergeCell ref="B5:E5"/>
    <mergeCell ref="B6:B12"/>
    <mergeCell ref="F6:G6"/>
    <mergeCell ref="F5:G5"/>
    <mergeCell ref="D6:E6"/>
    <mergeCell ref="D7:E7"/>
    <mergeCell ref="D8:E8"/>
    <mergeCell ref="D9:E9"/>
    <mergeCell ref="D10:E10"/>
    <mergeCell ref="D11:E11"/>
    <mergeCell ref="F7:G7"/>
    <mergeCell ref="F8:G8"/>
    <mergeCell ref="F9:G9"/>
    <mergeCell ref="H25:I25"/>
    <mergeCell ref="H26:I26"/>
    <mergeCell ref="B18:G18"/>
    <mergeCell ref="H18:J18"/>
    <mergeCell ref="B19:G19"/>
    <mergeCell ref="H19:J19"/>
    <mergeCell ref="D24:E24"/>
    <mergeCell ref="F24:G24"/>
    <mergeCell ref="H24:I24"/>
    <mergeCell ref="B25:C25"/>
    <mergeCell ref="B26:C26"/>
    <mergeCell ref="F14:G14"/>
    <mergeCell ref="F15:G15"/>
    <mergeCell ref="F10:G10"/>
    <mergeCell ref="F11:G11"/>
    <mergeCell ref="B13:B17"/>
    <mergeCell ref="D13:E13"/>
    <mergeCell ref="D14:E14"/>
    <mergeCell ref="D15:E15"/>
    <mergeCell ref="F13:G13"/>
  </mergeCells>
  <phoneticPr fontId="1"/>
  <dataValidations count="1">
    <dataValidation type="whole" allowBlank="1" showInputMessage="1" showErrorMessage="1" sqref="G25 J9:J17 H18:J19 G26:I26 E25:E26 F6:G15" xr:uid="{31EE76C8-296C-4E22-900A-7EE0EAFDA0B1}">
      <formula1>-100000000</formula1>
      <formula2>100000000</formula2>
    </dataValidation>
  </dataValidation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個別指定</vt:lpstr>
      <vt:lpstr>地区指定</vt:lpstr>
      <vt:lpstr>Ｌ</vt:lpstr>
      <vt:lpstr>個別指定!Print_Area</vt:lpstr>
      <vt:lpstr>地区指定!Print_Area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konishi</cp:lastModifiedBy>
  <cp:lastPrinted>2022-01-12T01:09:21Z</cp:lastPrinted>
  <dcterms:created xsi:type="dcterms:W3CDTF">2021-12-23T08:52:59Z</dcterms:created>
  <dcterms:modified xsi:type="dcterms:W3CDTF">2022-06-30T09:54:24Z</dcterms:modified>
</cp:coreProperties>
</file>